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1880" firstSheet="1" activeTab="1"/>
  </bookViews>
  <sheets>
    <sheet name="正常生产存纱" sheetId="1" state="hidden" r:id="rId1"/>
    <sheet name="Sheet1" sheetId="4" r:id="rId2"/>
    <sheet name="存纱合计" sheetId="3" state="hidden" r:id="rId3"/>
  </sheets>
  <calcPr calcId="124519"/>
</workbook>
</file>

<file path=xl/calcChain.xml><?xml version="1.0" encoding="utf-8"?>
<calcChain xmlns="http://schemas.openxmlformats.org/spreadsheetml/2006/main">
  <c r="D17" i="4"/>
  <c r="D60" i="3" l="1"/>
  <c r="H60" s="1"/>
  <c r="G59"/>
  <c r="H59" s="1"/>
  <c r="D59"/>
  <c r="G58"/>
  <c r="H58" s="1"/>
  <c r="D58"/>
  <c r="G57"/>
  <c r="H57" s="1"/>
  <c r="D57"/>
  <c r="G56"/>
  <c r="D56"/>
  <c r="G55"/>
  <c r="H55" s="1"/>
  <c r="D55"/>
  <c r="G54"/>
  <c r="H54" s="1"/>
  <c r="D54"/>
  <c r="G53"/>
  <c r="B53"/>
  <c r="D53" s="1"/>
  <c r="G52"/>
  <c r="H52" s="1"/>
  <c r="D52"/>
  <c r="G51"/>
  <c r="H51" s="1"/>
  <c r="D51"/>
  <c r="G50"/>
  <c r="D50"/>
  <c r="G49"/>
  <c r="H49" s="1"/>
  <c r="D49"/>
  <c r="E44"/>
  <c r="D43"/>
  <c r="D42"/>
  <c r="D41"/>
  <c r="D40"/>
  <c r="D39"/>
  <c r="D38"/>
  <c r="D37"/>
  <c r="B37"/>
  <c r="B36"/>
  <c r="D36" s="1"/>
  <c r="D35"/>
  <c r="B35"/>
  <c r="B34"/>
  <c r="D34" s="1"/>
  <c r="B33"/>
  <c r="D33" s="1"/>
  <c r="B32"/>
  <c r="D32" s="1"/>
  <c r="H53" l="1"/>
  <c r="H56"/>
  <c r="H50"/>
  <c r="D44"/>
  <c r="H61"/>
  <c r="D12" l="1"/>
  <c r="I24"/>
  <c r="I20"/>
  <c r="I8"/>
  <c r="I7"/>
  <c r="I6"/>
  <c r="I5"/>
  <c r="I4"/>
  <c r="K7" s="1"/>
  <c r="D20"/>
  <c r="D19"/>
  <c r="D21" s="1"/>
  <c r="J24" s="1"/>
  <c r="D14"/>
  <c r="D13"/>
  <c r="D11"/>
  <c r="D7"/>
  <c r="D6"/>
  <c r="D5"/>
  <c r="D4"/>
  <c r="D19" i="1"/>
  <c r="D18"/>
  <c r="D14"/>
  <c r="D13"/>
  <c r="D11"/>
  <c r="D5"/>
  <c r="D6"/>
  <c r="D7"/>
  <c r="D4"/>
  <c r="D8" i="3" l="1"/>
  <c r="D15"/>
  <c r="J20" s="1"/>
  <c r="D8" i="1"/>
  <c r="D20"/>
  <c r="I9" i="3"/>
  <c r="D15" i="1"/>
  <c r="J9" i="3" l="1"/>
</calcChain>
</file>

<file path=xl/sharedStrings.xml><?xml version="1.0" encoding="utf-8"?>
<sst xmlns="http://schemas.openxmlformats.org/spreadsheetml/2006/main" count="215" uniqueCount="109">
  <si>
    <t>四分厂</t>
    <phoneticPr fontId="1" type="noConversion"/>
  </si>
  <si>
    <t>六分厂</t>
    <phoneticPr fontId="1" type="noConversion"/>
  </si>
  <si>
    <t>智能化</t>
    <phoneticPr fontId="1" type="noConversion"/>
  </si>
  <si>
    <t>CPCM60SW</t>
    <phoneticPr fontId="1" type="noConversion"/>
  </si>
  <si>
    <t>CD40SW</t>
    <phoneticPr fontId="1" type="noConversion"/>
  </si>
  <si>
    <t>CM60SW</t>
    <phoneticPr fontId="1" type="noConversion"/>
  </si>
  <si>
    <t>CPCM80sw</t>
    <phoneticPr fontId="1" type="noConversion"/>
  </si>
  <si>
    <t>袋</t>
    <phoneticPr fontId="1" type="noConversion"/>
  </si>
  <si>
    <t>重量</t>
    <phoneticPr fontId="1" type="noConversion"/>
  </si>
  <si>
    <t>单重</t>
    <phoneticPr fontId="1" type="noConversion"/>
  </si>
  <si>
    <t>正常生产使用</t>
    <phoneticPr fontId="1" type="noConversion"/>
  </si>
  <si>
    <t>品种</t>
    <phoneticPr fontId="1" type="noConversion"/>
  </si>
  <si>
    <t>CM40SW</t>
    <phoneticPr fontId="1" type="noConversion"/>
  </si>
  <si>
    <t>CM80sw</t>
    <phoneticPr fontId="1" type="noConversion"/>
  </si>
  <si>
    <t>箱</t>
    <phoneticPr fontId="1" type="noConversion"/>
  </si>
  <si>
    <t>22内10</t>
    <phoneticPr fontId="1" type="noConversion"/>
  </si>
  <si>
    <t>CPCM00SW</t>
    <phoneticPr fontId="1" type="noConversion"/>
  </si>
  <si>
    <t>竹纤维</t>
    <phoneticPr fontId="1" type="noConversion"/>
  </si>
  <si>
    <t>39袋零10个</t>
    <phoneticPr fontId="1" type="noConversion"/>
  </si>
  <si>
    <t>36袋零3个</t>
    <phoneticPr fontId="1" type="noConversion"/>
  </si>
  <si>
    <t>12袋零7个</t>
    <phoneticPr fontId="1" type="noConversion"/>
  </si>
  <si>
    <t>边线</t>
    <phoneticPr fontId="1" type="noConversion"/>
  </si>
  <si>
    <t>CD32SW</t>
    <phoneticPr fontId="1" type="noConversion"/>
  </si>
  <si>
    <t>天丝60</t>
    <phoneticPr fontId="1" type="noConversion"/>
  </si>
  <si>
    <t>CDC/T40SW(50/50)</t>
    <phoneticPr fontId="1" type="noConversion"/>
  </si>
  <si>
    <t>合计</t>
    <phoneticPr fontId="1" type="noConversion"/>
  </si>
  <si>
    <t>不能正常生产使用</t>
    <phoneticPr fontId="1" type="noConversion"/>
  </si>
  <si>
    <t>195内5个</t>
    <phoneticPr fontId="1" type="noConversion"/>
  </si>
  <si>
    <t>11内10个</t>
    <phoneticPr fontId="1" type="noConversion"/>
  </si>
  <si>
    <t>22袋零2个</t>
    <phoneticPr fontId="1" type="noConversion"/>
  </si>
  <si>
    <t>19内3个</t>
    <phoneticPr fontId="1" type="noConversion"/>
  </si>
  <si>
    <t>备注</t>
    <phoneticPr fontId="1" type="noConversion"/>
  </si>
  <si>
    <t>CD40sw外销</t>
    <phoneticPr fontId="1" type="noConversion"/>
  </si>
  <si>
    <t>CPCM60SW外销</t>
    <phoneticPr fontId="1" type="noConversion"/>
  </si>
  <si>
    <t>CPCM80sw外销</t>
    <phoneticPr fontId="1" type="noConversion"/>
  </si>
  <si>
    <t>织布厂已开单，未提走</t>
    <phoneticPr fontId="1" type="noConversion"/>
  </si>
  <si>
    <t>CPCM60SW</t>
    <phoneticPr fontId="1" type="noConversion"/>
  </si>
  <si>
    <t>CD40SW</t>
    <phoneticPr fontId="1" type="noConversion"/>
  </si>
  <si>
    <t>CPCM80sw</t>
    <phoneticPr fontId="1" type="noConversion"/>
  </si>
  <si>
    <t>四分厂后纺存纱</t>
    <phoneticPr fontId="1" type="noConversion"/>
  </si>
  <si>
    <t>品种</t>
    <phoneticPr fontId="1" type="noConversion"/>
  </si>
  <si>
    <t>袋数</t>
    <phoneticPr fontId="1" type="noConversion"/>
  </si>
  <si>
    <t>单重</t>
    <phoneticPr fontId="1" type="noConversion"/>
  </si>
  <si>
    <t>折公斤</t>
    <phoneticPr fontId="1" type="noConversion"/>
  </si>
  <si>
    <t>备注</t>
    <phoneticPr fontId="1" type="noConversion"/>
  </si>
  <si>
    <t>CM40</t>
    <phoneticPr fontId="1" type="noConversion"/>
  </si>
  <si>
    <t>正常用纱</t>
    <phoneticPr fontId="1" type="noConversion"/>
  </si>
  <si>
    <t>CD40</t>
    <phoneticPr fontId="1" type="noConversion"/>
  </si>
  <si>
    <t>CPCM80</t>
    <phoneticPr fontId="1" type="noConversion"/>
  </si>
  <si>
    <t>其中4488已入库</t>
    <phoneticPr fontId="1" type="noConversion"/>
  </si>
  <si>
    <t>CM60</t>
    <phoneticPr fontId="1" type="noConversion"/>
  </si>
  <si>
    <t>CPCM60</t>
    <phoneticPr fontId="1" type="noConversion"/>
  </si>
  <si>
    <t>CPCM50</t>
    <phoneticPr fontId="1" type="noConversion"/>
  </si>
  <si>
    <t>正常用纱，已下车</t>
    <phoneticPr fontId="1" type="noConversion"/>
  </si>
  <si>
    <t>CM80</t>
    <phoneticPr fontId="1" type="noConversion"/>
  </si>
  <si>
    <t>出口，色差纱</t>
    <phoneticPr fontId="1" type="noConversion"/>
  </si>
  <si>
    <t>CPCM100</t>
    <phoneticPr fontId="1" type="noConversion"/>
  </si>
  <si>
    <t>140公斤合格，180公斤不合格</t>
    <phoneticPr fontId="1" type="noConversion"/>
  </si>
  <si>
    <t>外销纱</t>
    <phoneticPr fontId="1" type="noConversion"/>
  </si>
  <si>
    <t>竹纤维</t>
    <phoneticPr fontId="1" type="noConversion"/>
  </si>
  <si>
    <t>不合格</t>
    <phoneticPr fontId="1" type="noConversion"/>
  </si>
  <si>
    <t>已入库自用纱</t>
    <phoneticPr fontId="1" type="noConversion"/>
  </si>
  <si>
    <t>织布厂反馈不合格</t>
    <phoneticPr fontId="1" type="noConversion"/>
  </si>
  <si>
    <t>合计</t>
    <phoneticPr fontId="1" type="noConversion"/>
  </si>
  <si>
    <t>零个</t>
    <phoneticPr fontId="1" type="noConversion"/>
  </si>
  <si>
    <t>CD40(1)</t>
    <phoneticPr fontId="1" type="noConversion"/>
  </si>
  <si>
    <t>CD40(C/T)</t>
    <phoneticPr fontId="1" type="noConversion"/>
  </si>
  <si>
    <t>60S天丝</t>
    <phoneticPr fontId="1" type="noConversion"/>
  </si>
  <si>
    <t>CD32SW</t>
    <phoneticPr fontId="1" type="noConversion"/>
  </si>
  <si>
    <t>合格，织布厂退回</t>
    <phoneticPr fontId="1" type="noConversion"/>
  </si>
  <si>
    <t>废纱</t>
    <phoneticPr fontId="1" type="noConversion"/>
  </si>
  <si>
    <t>外卖纱</t>
    <phoneticPr fontId="1" type="noConversion"/>
  </si>
  <si>
    <t>织布厂送回</t>
    <phoneticPr fontId="1" type="noConversion"/>
  </si>
  <si>
    <t>CM80sW(100%细绒棉）</t>
  </si>
  <si>
    <t>CPCM30sW</t>
  </si>
  <si>
    <t>存放情况</t>
    <phoneticPr fontId="1" type="noConversion"/>
  </si>
  <si>
    <t>批次</t>
    <phoneticPr fontId="1" type="noConversion"/>
  </si>
  <si>
    <t>20W0401-03</t>
  </si>
  <si>
    <t>WQ2011255Y</t>
  </si>
  <si>
    <t>WQ19220286</t>
  </si>
  <si>
    <t>19W0601-1-2</t>
  </si>
  <si>
    <t>CPCM30sK(漂白）</t>
  </si>
  <si>
    <t>CPCM30sK</t>
  </si>
  <si>
    <t>质量情况</t>
    <phoneticPr fontId="1" type="noConversion"/>
  </si>
  <si>
    <t>序号</t>
    <phoneticPr fontId="1" type="noConversion"/>
  </si>
  <si>
    <t>威海工业园批尾纱出售清单</t>
    <phoneticPr fontId="1" type="noConversion"/>
  </si>
  <si>
    <t>CMCT竹纤维60SW（50/50）</t>
    <phoneticPr fontId="1" type="noConversion"/>
  </si>
  <si>
    <t>自用纱存仓库一区织布厂退回</t>
    <phoneticPr fontId="1" type="noConversion"/>
  </si>
  <si>
    <t>CDCT竹纤维40SW（50/50）</t>
    <phoneticPr fontId="1" type="noConversion"/>
  </si>
  <si>
    <t>发货剩余批尾存仓库  纸管</t>
    <phoneticPr fontId="1" type="noConversion"/>
  </si>
  <si>
    <t>19-6-1批</t>
    <phoneticPr fontId="1" type="noConversion"/>
  </si>
  <si>
    <t>自用纱 存仓库   纸管</t>
    <phoneticPr fontId="1" type="noConversion"/>
  </si>
  <si>
    <t>22-4-3批</t>
    <phoneticPr fontId="1" type="noConversion"/>
  </si>
  <si>
    <t>织布厂反映不合格（一分厂）</t>
    <phoneticPr fontId="1" type="noConversion"/>
  </si>
  <si>
    <t>自用纱　存仓库  纸管</t>
    <phoneticPr fontId="1" type="noConversion"/>
  </si>
  <si>
    <t>天丝60</t>
    <phoneticPr fontId="1" type="noConversion"/>
  </si>
  <si>
    <t>织布厂反映不合格</t>
    <phoneticPr fontId="1" type="noConversion"/>
  </si>
  <si>
    <t>自用纱 存车间  纸管</t>
    <phoneticPr fontId="1" type="noConversion"/>
  </si>
  <si>
    <t>竹纤维60</t>
    <phoneticPr fontId="1" type="noConversion"/>
  </si>
  <si>
    <t>自用纱　存车间   纸管</t>
    <phoneticPr fontId="1" type="noConversion"/>
  </si>
  <si>
    <t>22-6-11批</t>
    <phoneticPr fontId="1" type="noConversion"/>
  </si>
  <si>
    <t>自用纱　存仓库 纸管</t>
    <phoneticPr fontId="1" type="noConversion"/>
  </si>
  <si>
    <t>CDCT40SW（80/20）漂白</t>
    <phoneticPr fontId="1" type="noConversion"/>
  </si>
  <si>
    <t>21-7-11批</t>
    <phoneticPr fontId="1" type="noConversion"/>
  </si>
  <si>
    <t>OE21SW</t>
    <phoneticPr fontId="1" type="noConversion"/>
  </si>
  <si>
    <t>自用纱　存仓库一区织布厂退回</t>
    <phoneticPr fontId="1" type="noConversion"/>
  </si>
  <si>
    <t>CDC/T40SW(50/50)</t>
    <phoneticPr fontId="1" type="noConversion"/>
  </si>
  <si>
    <t>W90013</t>
    <phoneticPr fontId="1" type="noConversion"/>
  </si>
  <si>
    <t>重量（kg）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</si>
</sst>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A14" sqref="A14"/>
    </sheetView>
  </sheetViews>
  <sheetFormatPr defaultRowHeight="13.5"/>
  <cols>
    <col min="1" max="1" width="12.5" customWidth="1"/>
    <col min="2" max="2" width="11.875" customWidth="1"/>
    <col min="3" max="3" width="12.25" customWidth="1"/>
    <col min="4" max="4" width="17.75" customWidth="1"/>
    <col min="5" max="5" width="19.875" customWidth="1"/>
  </cols>
  <sheetData>
    <row r="1" spans="1:5">
      <c r="A1" s="41" t="s">
        <v>10</v>
      </c>
      <c r="B1" s="41"/>
      <c r="C1" s="41"/>
      <c r="D1" s="41"/>
    </row>
    <row r="2" spans="1:5">
      <c r="A2" s="42" t="s">
        <v>0</v>
      </c>
      <c r="B2" s="42"/>
      <c r="C2" s="42"/>
      <c r="D2" s="42"/>
    </row>
    <row r="3" spans="1:5">
      <c r="A3" s="2" t="s">
        <v>11</v>
      </c>
      <c r="B3" s="2" t="s">
        <v>7</v>
      </c>
      <c r="C3" s="2" t="s">
        <v>9</v>
      </c>
      <c r="D3" s="1" t="s">
        <v>8</v>
      </c>
    </row>
    <row r="4" spans="1:5">
      <c r="A4" s="2" t="s">
        <v>3</v>
      </c>
      <c r="B4" s="2">
        <v>300</v>
      </c>
      <c r="C4" s="2">
        <v>23.7</v>
      </c>
      <c r="D4" s="1">
        <f>B4*C4</f>
        <v>7110</v>
      </c>
    </row>
    <row r="5" spans="1:5">
      <c r="A5" s="2" t="s">
        <v>4</v>
      </c>
      <c r="B5" s="2">
        <v>520</v>
      </c>
      <c r="C5" s="2">
        <v>23.7</v>
      </c>
      <c r="D5" s="1">
        <f t="shared" ref="D5:D7" si="0">B5*C5</f>
        <v>12324</v>
      </c>
    </row>
    <row r="6" spans="1:5">
      <c r="A6" s="2" t="s">
        <v>5</v>
      </c>
      <c r="B6" s="2">
        <v>220</v>
      </c>
      <c r="C6" s="2">
        <v>23.7</v>
      </c>
      <c r="D6" s="1">
        <f t="shared" si="0"/>
        <v>5214</v>
      </c>
    </row>
    <row r="7" spans="1:5">
      <c r="A7" s="2" t="s">
        <v>6</v>
      </c>
      <c r="B7" s="2">
        <v>234</v>
      </c>
      <c r="C7" s="2">
        <v>22.5</v>
      </c>
      <c r="D7" s="1">
        <f t="shared" si="0"/>
        <v>5265</v>
      </c>
    </row>
    <row r="8" spans="1:5">
      <c r="A8" s="1"/>
      <c r="B8" s="1"/>
      <c r="C8" s="1"/>
      <c r="D8" s="3">
        <f>SUM(D4:D7)</f>
        <v>29913</v>
      </c>
    </row>
    <row r="9" spans="1:5">
      <c r="A9" s="42" t="s">
        <v>1</v>
      </c>
      <c r="B9" s="42"/>
      <c r="C9" s="42"/>
      <c r="D9" s="42"/>
    </row>
    <row r="10" spans="1:5">
      <c r="A10" s="2" t="s">
        <v>11</v>
      </c>
      <c r="B10" s="2" t="s">
        <v>7</v>
      </c>
      <c r="C10" s="2" t="s">
        <v>9</v>
      </c>
      <c r="D10" s="1" t="s">
        <v>8</v>
      </c>
    </row>
    <row r="11" spans="1:5">
      <c r="A11" s="2" t="s">
        <v>12</v>
      </c>
      <c r="B11" s="2">
        <v>260</v>
      </c>
      <c r="C11" s="2">
        <v>24</v>
      </c>
      <c r="D11" s="1">
        <f>B11*C11</f>
        <v>6240</v>
      </c>
    </row>
    <row r="12" spans="1:5">
      <c r="A12" s="2" t="s">
        <v>4</v>
      </c>
      <c r="B12" s="2">
        <v>297</v>
      </c>
      <c r="C12" s="2">
        <v>24</v>
      </c>
      <c r="D12" s="1"/>
      <c r="E12" t="s">
        <v>35</v>
      </c>
    </row>
    <row r="13" spans="1:5">
      <c r="A13" s="2" t="s">
        <v>5</v>
      </c>
      <c r="B13" s="2">
        <v>220</v>
      </c>
      <c r="C13" s="2">
        <v>24</v>
      </c>
      <c r="D13" s="1">
        <f t="shared" ref="D13:D14" si="1">B13*C13</f>
        <v>5280</v>
      </c>
    </row>
    <row r="14" spans="1:5">
      <c r="A14" s="5" t="s">
        <v>32</v>
      </c>
      <c r="B14" s="2">
        <v>31</v>
      </c>
      <c r="C14" s="2">
        <v>22.68</v>
      </c>
      <c r="D14" s="1">
        <f t="shared" si="1"/>
        <v>703.08</v>
      </c>
    </row>
    <row r="15" spans="1:5">
      <c r="A15" s="1"/>
      <c r="B15" s="1"/>
      <c r="C15" s="1"/>
      <c r="D15" s="3">
        <f>SUM(D11:D14)</f>
        <v>12223.08</v>
      </c>
    </row>
    <row r="16" spans="1:5">
      <c r="A16" s="43" t="s">
        <v>2</v>
      </c>
      <c r="B16" s="44"/>
      <c r="C16" s="44"/>
      <c r="D16" s="45"/>
    </row>
    <row r="17" spans="1:4">
      <c r="A17" s="2" t="s">
        <v>11</v>
      </c>
      <c r="B17" s="2" t="s">
        <v>14</v>
      </c>
      <c r="C17" s="2" t="s">
        <v>9</v>
      </c>
      <c r="D17" s="1" t="s">
        <v>8</v>
      </c>
    </row>
    <row r="18" spans="1:4">
      <c r="A18" s="5" t="s">
        <v>33</v>
      </c>
      <c r="B18" s="6">
        <v>300</v>
      </c>
      <c r="C18" s="2">
        <v>45.36</v>
      </c>
      <c r="D18" s="8">
        <f>B18*C18</f>
        <v>13608</v>
      </c>
    </row>
    <row r="19" spans="1:4">
      <c r="A19" s="5" t="s">
        <v>34</v>
      </c>
      <c r="B19" s="2">
        <v>109</v>
      </c>
      <c r="C19" s="2">
        <v>45.36</v>
      </c>
      <c r="D19" s="2">
        <f>B19*C19</f>
        <v>4944.24</v>
      </c>
    </row>
    <row r="20" spans="1:4">
      <c r="A20" s="1"/>
      <c r="B20" s="1"/>
      <c r="C20" s="1"/>
      <c r="D20" s="1">
        <f>SUM(D18:D19)</f>
        <v>18552.239999999998</v>
      </c>
    </row>
  </sheetData>
  <mergeCells count="4">
    <mergeCell ref="A1:D1"/>
    <mergeCell ref="A2:D2"/>
    <mergeCell ref="A9:D9"/>
    <mergeCell ref="A16:D1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tabSelected="1" workbookViewId="0">
      <selection activeCell="J10" sqref="J10:J11"/>
    </sheetView>
  </sheetViews>
  <sheetFormatPr defaultRowHeight="21.75" customHeight="1"/>
  <cols>
    <col min="1" max="1" width="6.25" style="26" customWidth="1"/>
    <col min="2" max="2" width="21.375" style="24" customWidth="1"/>
    <col min="3" max="3" width="11.5" style="24" customWidth="1"/>
    <col min="4" max="4" width="12.5" style="24" customWidth="1"/>
    <col min="5" max="5" width="21.875" style="20" customWidth="1"/>
    <col min="6" max="6" width="25.375" style="20" customWidth="1"/>
    <col min="7" max="16384" width="9" style="24"/>
  </cols>
  <sheetData>
    <row r="1" spans="1:6" ht="90" customHeight="1">
      <c r="A1" s="46" t="s">
        <v>85</v>
      </c>
      <c r="B1" s="47"/>
      <c r="C1" s="47"/>
      <c r="D1" s="47"/>
      <c r="E1" s="47"/>
      <c r="F1" s="47"/>
    </row>
    <row r="2" spans="1:6" ht="26.25" customHeight="1">
      <c r="A2" s="25" t="s">
        <v>84</v>
      </c>
      <c r="B2" s="25" t="s">
        <v>11</v>
      </c>
      <c r="C2" s="25" t="s">
        <v>76</v>
      </c>
      <c r="D2" s="25" t="s">
        <v>108</v>
      </c>
      <c r="E2" s="19" t="s">
        <v>83</v>
      </c>
      <c r="F2" s="19" t="s">
        <v>75</v>
      </c>
    </row>
    <row r="3" spans="1:6" s="21" customFormat="1" ht="24.95" customHeight="1">
      <c r="A3" s="27">
        <v>1</v>
      </c>
      <c r="B3" s="28" t="s">
        <v>86</v>
      </c>
      <c r="C3" s="28">
        <v>1</v>
      </c>
      <c r="D3" s="28">
        <v>99.54</v>
      </c>
      <c r="E3" s="29"/>
      <c r="F3" s="29" t="s">
        <v>87</v>
      </c>
    </row>
    <row r="4" spans="1:6" s="21" customFormat="1" ht="24.95" customHeight="1">
      <c r="A4" s="27">
        <v>2</v>
      </c>
      <c r="B4" s="28" t="s">
        <v>88</v>
      </c>
      <c r="C4" s="28">
        <v>1</v>
      </c>
      <c r="D4" s="28">
        <v>39.69</v>
      </c>
      <c r="E4" s="29"/>
      <c r="F4" s="29" t="s">
        <v>87</v>
      </c>
    </row>
    <row r="5" spans="1:6" s="21" customFormat="1" ht="24.95" customHeight="1">
      <c r="A5" s="27">
        <v>3</v>
      </c>
      <c r="B5" s="28" t="s">
        <v>82</v>
      </c>
      <c r="C5" s="28" t="s">
        <v>80</v>
      </c>
      <c r="D5" s="28">
        <v>181.44</v>
      </c>
      <c r="E5" s="29" t="s">
        <v>79</v>
      </c>
      <c r="F5" s="29" t="s">
        <v>89</v>
      </c>
    </row>
    <row r="6" spans="1:6" s="21" customFormat="1" ht="24.95" customHeight="1">
      <c r="A6" s="27">
        <v>4</v>
      </c>
      <c r="B6" s="28" t="s">
        <v>81</v>
      </c>
      <c r="C6" s="28" t="s">
        <v>77</v>
      </c>
      <c r="D6" s="28">
        <v>404.46</v>
      </c>
      <c r="E6" s="29" t="s">
        <v>78</v>
      </c>
      <c r="F6" s="29" t="s">
        <v>89</v>
      </c>
    </row>
    <row r="7" spans="1:6" s="21" customFormat="1" ht="24.95" customHeight="1">
      <c r="A7" s="27">
        <v>5</v>
      </c>
      <c r="B7" s="28" t="s">
        <v>74</v>
      </c>
      <c r="C7" s="30" t="s">
        <v>90</v>
      </c>
      <c r="D7" s="28">
        <v>430.92</v>
      </c>
      <c r="E7" s="29"/>
      <c r="F7" s="29" t="s">
        <v>91</v>
      </c>
    </row>
    <row r="8" spans="1:6" s="23" customFormat="1" ht="24.95" customHeight="1">
      <c r="A8" s="27">
        <v>6</v>
      </c>
      <c r="B8" s="31" t="s">
        <v>73</v>
      </c>
      <c r="C8" s="32" t="s">
        <v>92</v>
      </c>
      <c r="D8" s="31">
        <v>400</v>
      </c>
      <c r="E8" s="33" t="s">
        <v>93</v>
      </c>
      <c r="F8" s="33" t="s">
        <v>94</v>
      </c>
    </row>
    <row r="9" spans="1:6" ht="24.95" customHeight="1">
      <c r="A9" s="27">
        <v>7</v>
      </c>
      <c r="B9" s="28" t="s">
        <v>95</v>
      </c>
      <c r="C9" s="34"/>
      <c r="D9" s="35">
        <v>311.85000000000002</v>
      </c>
      <c r="E9" s="36" t="s">
        <v>96</v>
      </c>
      <c r="F9" s="36" t="s">
        <v>97</v>
      </c>
    </row>
    <row r="10" spans="1:6" s="22" customFormat="1" ht="24.95" customHeight="1">
      <c r="A10" s="27">
        <v>8</v>
      </c>
      <c r="B10" s="28" t="s">
        <v>98</v>
      </c>
      <c r="C10" s="28"/>
      <c r="D10" s="37">
        <v>100</v>
      </c>
      <c r="E10" s="29" t="s">
        <v>96</v>
      </c>
      <c r="F10" s="29" t="s">
        <v>99</v>
      </c>
    </row>
    <row r="11" spans="1:6" s="22" customFormat="1" ht="24.95" customHeight="1">
      <c r="A11" s="27">
        <v>9</v>
      </c>
      <c r="B11" s="28" t="s">
        <v>73</v>
      </c>
      <c r="C11" s="30" t="s">
        <v>100</v>
      </c>
      <c r="D11" s="37">
        <v>400</v>
      </c>
      <c r="E11" s="36" t="s">
        <v>93</v>
      </c>
      <c r="F11" s="29" t="s">
        <v>101</v>
      </c>
    </row>
    <row r="12" spans="1:6" s="22" customFormat="1" ht="24.95" customHeight="1">
      <c r="A12" s="27">
        <v>10</v>
      </c>
      <c r="B12" s="28" t="s">
        <v>102</v>
      </c>
      <c r="C12" s="30" t="s">
        <v>103</v>
      </c>
      <c r="D12" s="37">
        <v>281.5</v>
      </c>
      <c r="E12" s="36" t="s">
        <v>96</v>
      </c>
      <c r="F12" s="29" t="s">
        <v>94</v>
      </c>
    </row>
    <row r="13" spans="1:6" s="22" customFormat="1" ht="24.95" customHeight="1">
      <c r="A13" s="27">
        <v>11</v>
      </c>
      <c r="B13" s="28" t="s">
        <v>104</v>
      </c>
      <c r="C13" s="38">
        <v>2</v>
      </c>
      <c r="D13" s="37">
        <v>39.1</v>
      </c>
      <c r="E13" s="29"/>
      <c r="F13" s="29" t="s">
        <v>105</v>
      </c>
    </row>
    <row r="14" spans="1:6" s="22" customFormat="1" ht="24.95" customHeight="1">
      <c r="A14" s="27">
        <v>12</v>
      </c>
      <c r="B14" s="28" t="s">
        <v>104</v>
      </c>
      <c r="C14" s="38"/>
      <c r="D14" s="37">
        <v>35.700000000000003</v>
      </c>
      <c r="E14" s="29"/>
      <c r="F14" s="29" t="s">
        <v>105</v>
      </c>
    </row>
    <row r="15" spans="1:6" s="22" customFormat="1" ht="24.95" customHeight="1">
      <c r="A15" s="27">
        <v>13</v>
      </c>
      <c r="B15" s="28" t="s">
        <v>95</v>
      </c>
      <c r="C15" s="28"/>
      <c r="D15" s="28">
        <v>245.7</v>
      </c>
      <c r="E15" s="36" t="s">
        <v>96</v>
      </c>
      <c r="F15" s="29" t="s">
        <v>97</v>
      </c>
    </row>
    <row r="16" spans="1:6" s="22" customFormat="1" ht="24.95" customHeight="1">
      <c r="A16" s="27">
        <v>14</v>
      </c>
      <c r="B16" s="28" t="s">
        <v>106</v>
      </c>
      <c r="C16" s="28" t="s">
        <v>107</v>
      </c>
      <c r="D16" s="28">
        <v>413.9</v>
      </c>
      <c r="E16" s="36" t="s">
        <v>96</v>
      </c>
      <c r="F16" s="29" t="s">
        <v>97</v>
      </c>
    </row>
    <row r="17" spans="1:6" s="22" customFormat="1" ht="24.95" customHeight="1">
      <c r="A17" s="28"/>
      <c r="B17" s="28"/>
      <c r="C17" s="28"/>
      <c r="D17" s="28">
        <f>SUM(D3:D16)</f>
        <v>3383.7999999999997</v>
      </c>
      <c r="E17" s="29"/>
      <c r="F17" s="29"/>
    </row>
    <row r="18" spans="1:6" ht="21.75" customHeight="1">
      <c r="A18" s="39"/>
      <c r="B18" s="39"/>
      <c r="C18" s="39"/>
      <c r="D18" s="39"/>
      <c r="E18" s="49"/>
      <c r="F18" s="40"/>
    </row>
  </sheetData>
  <mergeCells count="1">
    <mergeCell ref="A1:F1"/>
  </mergeCells>
  <phoneticPr fontId="1" type="noConversion"/>
  <printOptions horizontalCentered="1"/>
  <pageMargins left="0.23" right="0.22" top="0.59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opLeftCell="A10" workbookViewId="0">
      <selection activeCell="K50" sqref="K50"/>
    </sheetView>
  </sheetViews>
  <sheetFormatPr defaultRowHeight="13.5"/>
  <cols>
    <col min="1" max="1" width="14.5" customWidth="1"/>
    <col min="2" max="2" width="9.875" customWidth="1"/>
    <col min="3" max="3" width="11.375" customWidth="1"/>
    <col min="4" max="4" width="17.75" customWidth="1"/>
    <col min="5" max="5" width="19.25" customWidth="1"/>
    <col min="6" max="6" width="17.5" customWidth="1"/>
    <col min="7" max="7" width="10.875" customWidth="1"/>
    <col min="8" max="8" width="11.375" customWidth="1"/>
    <col min="9" max="9" width="22.5" customWidth="1"/>
  </cols>
  <sheetData>
    <row r="1" spans="1:11">
      <c r="A1" s="42" t="s">
        <v>10</v>
      </c>
      <c r="B1" s="42"/>
      <c r="C1" s="42"/>
      <c r="D1" s="42"/>
      <c r="E1" t="s">
        <v>31</v>
      </c>
      <c r="F1" s="42" t="s">
        <v>26</v>
      </c>
      <c r="G1" s="42"/>
      <c r="H1" s="42"/>
      <c r="I1" s="42"/>
      <c r="J1" s="1"/>
    </row>
    <row r="2" spans="1:11">
      <c r="A2" s="42" t="s">
        <v>0</v>
      </c>
      <c r="B2" s="42"/>
      <c r="C2" s="42"/>
      <c r="D2" s="42"/>
      <c r="F2" s="42" t="s">
        <v>0</v>
      </c>
      <c r="G2" s="42"/>
      <c r="H2" s="42"/>
      <c r="I2" s="42"/>
      <c r="J2" s="2"/>
    </row>
    <row r="3" spans="1:11">
      <c r="A3" s="2" t="s">
        <v>11</v>
      </c>
      <c r="B3" s="2" t="s">
        <v>7</v>
      </c>
      <c r="C3" s="2" t="s">
        <v>9</v>
      </c>
      <c r="D3" s="1" t="s">
        <v>8</v>
      </c>
      <c r="F3" s="2" t="s">
        <v>11</v>
      </c>
      <c r="G3" s="2" t="s">
        <v>7</v>
      </c>
      <c r="H3" s="2" t="s">
        <v>9</v>
      </c>
      <c r="I3" s="2" t="s">
        <v>8</v>
      </c>
      <c r="J3" s="2" t="s">
        <v>25</v>
      </c>
    </row>
    <row r="4" spans="1:11">
      <c r="A4" s="13" t="s">
        <v>36</v>
      </c>
      <c r="B4" s="2">
        <v>300</v>
      </c>
      <c r="C4" s="2">
        <v>23.7</v>
      </c>
      <c r="D4" s="1">
        <f>B4*C4</f>
        <v>7110</v>
      </c>
      <c r="F4" s="17" t="s">
        <v>5</v>
      </c>
      <c r="G4" s="18">
        <v>162</v>
      </c>
      <c r="H4" s="18">
        <v>22.68</v>
      </c>
      <c r="I4" s="18">
        <f>G4*H4</f>
        <v>3674.16</v>
      </c>
      <c r="J4" s="2"/>
    </row>
    <row r="5" spans="1:11">
      <c r="A5" s="13" t="s">
        <v>37</v>
      </c>
      <c r="B5" s="2">
        <v>520</v>
      </c>
      <c r="C5" s="2">
        <v>23.7</v>
      </c>
      <c r="D5" s="1">
        <f t="shared" ref="D5:D7" si="0">B5*C5</f>
        <v>12324</v>
      </c>
      <c r="F5" s="17" t="s">
        <v>17</v>
      </c>
      <c r="G5" s="18">
        <v>5</v>
      </c>
      <c r="H5" s="18">
        <v>20</v>
      </c>
      <c r="I5" s="18">
        <f t="shared" ref="I5:I8" si="1">G5*H5</f>
        <v>100</v>
      </c>
      <c r="J5" s="2"/>
    </row>
    <row r="6" spans="1:11">
      <c r="A6" s="2" t="s">
        <v>5</v>
      </c>
      <c r="B6" s="2">
        <v>220</v>
      </c>
      <c r="C6" s="2">
        <v>23.7</v>
      </c>
      <c r="D6" s="1">
        <f t="shared" si="0"/>
        <v>5214</v>
      </c>
      <c r="F6" s="17" t="s">
        <v>16</v>
      </c>
      <c r="G6" s="18">
        <v>16</v>
      </c>
      <c r="H6" s="18">
        <v>20</v>
      </c>
      <c r="I6" s="18">
        <f t="shared" si="1"/>
        <v>320</v>
      </c>
      <c r="J6" s="18"/>
    </row>
    <row r="7" spans="1:11">
      <c r="A7" s="13" t="s">
        <v>38</v>
      </c>
      <c r="B7" s="2">
        <v>234</v>
      </c>
      <c r="C7" s="2">
        <v>22.5</v>
      </c>
      <c r="D7" s="1">
        <f t="shared" si="0"/>
        <v>5265</v>
      </c>
      <c r="F7" s="17" t="s">
        <v>5</v>
      </c>
      <c r="G7" s="18">
        <v>48</v>
      </c>
      <c r="H7" s="18">
        <v>22.68</v>
      </c>
      <c r="I7" s="18">
        <f t="shared" si="1"/>
        <v>1088.6399999999999</v>
      </c>
      <c r="J7" s="2"/>
      <c r="K7">
        <f>I4+I7</f>
        <v>4762.7999999999993</v>
      </c>
    </row>
    <row r="8" spans="1:11">
      <c r="A8" s="1"/>
      <c r="B8" s="1"/>
      <c r="C8" s="1"/>
      <c r="D8" s="9">
        <f>SUM(D4:D7)</f>
        <v>29913</v>
      </c>
      <c r="F8" s="17" t="s">
        <v>13</v>
      </c>
      <c r="G8" s="18">
        <v>143</v>
      </c>
      <c r="H8" s="18">
        <v>22.5</v>
      </c>
      <c r="I8" s="18">
        <f t="shared" si="1"/>
        <v>3217.5</v>
      </c>
      <c r="J8" s="18"/>
    </row>
    <row r="9" spans="1:11">
      <c r="A9" s="42" t="s">
        <v>1</v>
      </c>
      <c r="B9" s="42"/>
      <c r="C9" s="42"/>
      <c r="D9" s="42"/>
      <c r="F9" s="2"/>
      <c r="G9" s="2"/>
      <c r="H9" s="2"/>
      <c r="I9" s="10">
        <f>SUM(I4:I8)</f>
        <v>8400.2999999999993</v>
      </c>
      <c r="J9" s="11">
        <f>D8+I9</f>
        <v>38313.300000000003</v>
      </c>
    </row>
    <row r="10" spans="1:11">
      <c r="A10" s="2" t="s">
        <v>11</v>
      </c>
      <c r="B10" s="2" t="s">
        <v>7</v>
      </c>
      <c r="C10" s="2" t="s">
        <v>9</v>
      </c>
      <c r="D10" s="1" t="s">
        <v>8</v>
      </c>
      <c r="F10" s="42" t="s">
        <v>1</v>
      </c>
      <c r="G10" s="42"/>
      <c r="H10" s="42"/>
      <c r="I10" s="42"/>
      <c r="J10" s="2"/>
    </row>
    <row r="11" spans="1:11">
      <c r="A11" s="2" t="s">
        <v>12</v>
      </c>
      <c r="B11" s="2">
        <v>260</v>
      </c>
      <c r="C11" s="2">
        <v>24</v>
      </c>
      <c r="D11" s="1">
        <f>B11*C11</f>
        <v>6240</v>
      </c>
      <c r="F11" s="2" t="s">
        <v>11</v>
      </c>
      <c r="G11" s="2" t="s">
        <v>7</v>
      </c>
      <c r="H11" s="2" t="s">
        <v>9</v>
      </c>
      <c r="I11" s="2" t="s">
        <v>8</v>
      </c>
      <c r="J11" s="2" t="s">
        <v>25</v>
      </c>
    </row>
    <row r="12" spans="1:11" ht="27">
      <c r="A12" s="13" t="s">
        <v>21</v>
      </c>
      <c r="B12" s="13">
        <v>17</v>
      </c>
      <c r="C12" s="13">
        <v>16</v>
      </c>
      <c r="D12" s="1">
        <f>B12*C12</f>
        <v>272</v>
      </c>
      <c r="E12" s="14" t="s">
        <v>35</v>
      </c>
      <c r="F12" s="2" t="s">
        <v>5</v>
      </c>
      <c r="G12" s="2" t="s">
        <v>18</v>
      </c>
      <c r="H12" s="2">
        <v>26.4</v>
      </c>
      <c r="I12" s="2">
        <v>1056</v>
      </c>
      <c r="J12" s="15" t="s">
        <v>72</v>
      </c>
    </row>
    <row r="13" spans="1:11">
      <c r="A13" s="2" t="s">
        <v>5</v>
      </c>
      <c r="B13" s="2">
        <v>220</v>
      </c>
      <c r="C13" s="2">
        <v>24</v>
      </c>
      <c r="D13" s="1">
        <f t="shared" ref="D13:D14" si="2">B13*C13</f>
        <v>5280</v>
      </c>
      <c r="F13" s="2" t="s">
        <v>4</v>
      </c>
      <c r="G13" s="2" t="s">
        <v>19</v>
      </c>
      <c r="H13" s="2">
        <v>24</v>
      </c>
      <c r="I13" s="2">
        <v>870</v>
      </c>
      <c r="J13" s="15" t="s">
        <v>72</v>
      </c>
    </row>
    <row r="14" spans="1:11">
      <c r="A14" s="5" t="s">
        <v>32</v>
      </c>
      <c r="B14" s="2">
        <v>31</v>
      </c>
      <c r="C14" s="2">
        <v>22.68</v>
      </c>
      <c r="D14" s="1">
        <f t="shared" si="2"/>
        <v>703.08</v>
      </c>
      <c r="F14" s="2" t="s">
        <v>4</v>
      </c>
      <c r="G14" s="2" t="s">
        <v>20</v>
      </c>
      <c r="H14" s="2">
        <v>24</v>
      </c>
      <c r="I14" s="2">
        <v>302</v>
      </c>
      <c r="J14" s="2"/>
    </row>
    <row r="15" spans="1:11">
      <c r="A15" s="1"/>
      <c r="B15" s="1"/>
      <c r="C15" s="1"/>
      <c r="D15" s="9">
        <f>SUM(D11:D14)</f>
        <v>12495.08</v>
      </c>
      <c r="F15" s="2"/>
      <c r="G15" s="2"/>
      <c r="H15" s="2"/>
      <c r="I15" s="2"/>
      <c r="J15" s="2"/>
    </row>
    <row r="16" spans="1:11">
      <c r="A16" s="43" t="s">
        <v>2</v>
      </c>
      <c r="B16" s="44"/>
      <c r="C16" s="44"/>
      <c r="D16" s="45"/>
      <c r="F16" s="17" t="s">
        <v>22</v>
      </c>
      <c r="G16" s="18" t="s">
        <v>29</v>
      </c>
      <c r="H16" s="18">
        <v>24</v>
      </c>
      <c r="I16" s="18">
        <v>532</v>
      </c>
      <c r="J16" s="2"/>
    </row>
    <row r="17" spans="1:10">
      <c r="A17" s="2" t="s">
        <v>11</v>
      </c>
      <c r="B17" s="2" t="s">
        <v>14</v>
      </c>
      <c r="C17" s="2" t="s">
        <v>9</v>
      </c>
      <c r="D17" s="1" t="s">
        <v>8</v>
      </c>
      <c r="F17" s="17" t="s">
        <v>23</v>
      </c>
      <c r="G17" s="18" t="s">
        <v>28</v>
      </c>
      <c r="H17" s="18">
        <v>22.68</v>
      </c>
      <c r="I17" s="18">
        <v>245.7</v>
      </c>
      <c r="J17" s="2"/>
    </row>
    <row r="18" spans="1:10">
      <c r="A18" s="5"/>
      <c r="B18" s="7"/>
      <c r="C18" s="2"/>
      <c r="D18" s="8"/>
      <c r="F18" s="17" t="s">
        <v>4</v>
      </c>
      <c r="G18" s="18" t="s">
        <v>27</v>
      </c>
      <c r="H18" s="18">
        <v>24</v>
      </c>
      <c r="I18" s="18">
        <v>4738.5</v>
      </c>
      <c r="J18" s="2"/>
    </row>
    <row r="19" spans="1:10">
      <c r="A19" s="5" t="s">
        <v>33</v>
      </c>
      <c r="B19" s="6">
        <v>300</v>
      </c>
      <c r="C19" s="2">
        <v>45.36</v>
      </c>
      <c r="D19" s="8">
        <f>B19*C19</f>
        <v>13608</v>
      </c>
      <c r="F19" s="17" t="s">
        <v>24</v>
      </c>
      <c r="G19" s="18" t="s">
        <v>30</v>
      </c>
      <c r="H19" s="18">
        <v>22.68</v>
      </c>
      <c r="I19" s="18">
        <v>413.91</v>
      </c>
      <c r="J19" s="2"/>
    </row>
    <row r="20" spans="1:10">
      <c r="A20" s="5" t="s">
        <v>34</v>
      </c>
      <c r="B20" s="2">
        <v>109</v>
      </c>
      <c r="C20" s="2">
        <v>45.36</v>
      </c>
      <c r="D20" s="2">
        <f>B20*C20</f>
        <v>4944.24</v>
      </c>
      <c r="F20" s="2"/>
      <c r="G20" s="2"/>
      <c r="H20" s="2"/>
      <c r="I20" s="10">
        <f>SUM(I11:I19)</f>
        <v>8158.11</v>
      </c>
      <c r="J20" s="11">
        <f>D15+I20</f>
        <v>20653.189999999999</v>
      </c>
    </row>
    <row r="21" spans="1:10">
      <c r="A21" s="1"/>
      <c r="B21" s="1"/>
      <c r="C21" s="1"/>
      <c r="D21" s="9">
        <f>SUM(D18:D20)</f>
        <v>18552.239999999998</v>
      </c>
      <c r="F21" s="6" t="s">
        <v>2</v>
      </c>
      <c r="G21" s="7"/>
      <c r="H21" s="7"/>
      <c r="I21" s="8"/>
      <c r="J21" s="12"/>
    </row>
    <row r="22" spans="1:10">
      <c r="F22" s="2" t="s">
        <v>11</v>
      </c>
      <c r="G22" s="2" t="s">
        <v>14</v>
      </c>
      <c r="H22" s="2" t="s">
        <v>9</v>
      </c>
      <c r="I22" s="2" t="s">
        <v>8</v>
      </c>
      <c r="J22" s="2" t="s">
        <v>25</v>
      </c>
    </row>
    <row r="23" spans="1:10">
      <c r="F23" s="2" t="s">
        <v>6</v>
      </c>
      <c r="G23" s="2" t="s">
        <v>15</v>
      </c>
      <c r="H23" s="2">
        <v>45.36</v>
      </c>
      <c r="I23" s="2">
        <v>971.46</v>
      </c>
      <c r="J23" s="2"/>
    </row>
    <row r="24" spans="1:10">
      <c r="F24" s="2"/>
      <c r="G24" s="2"/>
      <c r="H24" s="2"/>
      <c r="I24" s="10">
        <f>SUM(I23)</f>
        <v>971.46</v>
      </c>
      <c r="J24" s="11">
        <f>D21+I24</f>
        <v>19523.699999999997</v>
      </c>
    </row>
    <row r="29" spans="1:10" hidden="1"/>
    <row r="30" spans="1:10" hidden="1">
      <c r="A30" s="48" t="s">
        <v>39</v>
      </c>
      <c r="B30" s="48"/>
      <c r="C30" s="48"/>
      <c r="D30" s="48"/>
      <c r="E30" s="48"/>
    </row>
    <row r="31" spans="1:10" hidden="1">
      <c r="A31" t="s">
        <v>40</v>
      </c>
      <c r="B31" t="s">
        <v>41</v>
      </c>
      <c r="C31" t="s">
        <v>42</v>
      </c>
      <c r="D31" t="s">
        <v>43</v>
      </c>
      <c r="E31" t="s">
        <v>44</v>
      </c>
      <c r="F31" t="s">
        <v>44</v>
      </c>
    </row>
    <row r="32" spans="1:10" hidden="1">
      <c r="A32" t="s">
        <v>45</v>
      </c>
      <c r="B32">
        <f>11*20</f>
        <v>220</v>
      </c>
      <c r="C32">
        <v>23.7</v>
      </c>
      <c r="D32">
        <f>+C32*B32</f>
        <v>5214</v>
      </c>
      <c r="F32" t="s">
        <v>46</v>
      </c>
    </row>
    <row r="33" spans="1:9" hidden="1">
      <c r="A33" t="s">
        <v>47</v>
      </c>
      <c r="B33">
        <f>6*20</f>
        <v>120</v>
      </c>
      <c r="C33">
        <v>23.7</v>
      </c>
      <c r="D33">
        <f t="shared" ref="D33:D43" si="3">+C33*B33</f>
        <v>2844</v>
      </c>
      <c r="F33" t="s">
        <v>46</v>
      </c>
    </row>
    <row r="34" spans="1:9" hidden="1">
      <c r="A34" t="s">
        <v>48</v>
      </c>
      <c r="B34">
        <f>11*13</f>
        <v>143</v>
      </c>
      <c r="C34">
        <v>34</v>
      </c>
      <c r="D34">
        <f t="shared" si="3"/>
        <v>4862</v>
      </c>
      <c r="E34" t="s">
        <v>49</v>
      </c>
      <c r="F34" t="s">
        <v>46</v>
      </c>
    </row>
    <row r="35" spans="1:9" hidden="1">
      <c r="A35" t="s">
        <v>50</v>
      </c>
      <c r="B35">
        <f>4*20</f>
        <v>80</v>
      </c>
      <c r="C35">
        <v>23</v>
      </c>
      <c r="D35">
        <f t="shared" si="3"/>
        <v>1840</v>
      </c>
      <c r="F35" t="s">
        <v>46</v>
      </c>
    </row>
    <row r="36" spans="1:9" hidden="1">
      <c r="A36" t="s">
        <v>51</v>
      </c>
      <c r="B36">
        <f>3*20</f>
        <v>60</v>
      </c>
      <c r="C36">
        <v>23.7</v>
      </c>
      <c r="D36">
        <f t="shared" si="3"/>
        <v>1422</v>
      </c>
      <c r="F36" t="s">
        <v>46</v>
      </c>
    </row>
    <row r="37" spans="1:9" hidden="1">
      <c r="A37" t="s">
        <v>52</v>
      </c>
      <c r="B37">
        <f>9.5*20</f>
        <v>190</v>
      </c>
      <c r="C37">
        <v>23.7</v>
      </c>
      <c r="D37">
        <f t="shared" si="3"/>
        <v>4503</v>
      </c>
      <c r="F37" t="s">
        <v>53</v>
      </c>
    </row>
    <row r="38" spans="1:9" hidden="1">
      <c r="A38" s="16" t="s">
        <v>51</v>
      </c>
      <c r="B38" s="16">
        <v>148</v>
      </c>
      <c r="C38" s="16">
        <v>23</v>
      </c>
      <c r="D38" s="16">
        <f t="shared" si="3"/>
        <v>3404</v>
      </c>
      <c r="E38" s="16"/>
      <c r="F38" s="16" t="s">
        <v>46</v>
      </c>
      <c r="G38" s="16"/>
      <c r="H38" s="16"/>
      <c r="I38" s="16"/>
    </row>
    <row r="39" spans="1:9" hidden="1">
      <c r="A39" t="s">
        <v>54</v>
      </c>
      <c r="B39">
        <v>143</v>
      </c>
      <c r="C39">
        <v>22.68</v>
      </c>
      <c r="D39">
        <f>+C39*B39</f>
        <v>3243.24</v>
      </c>
      <c r="F39" t="s">
        <v>55</v>
      </c>
    </row>
    <row r="40" spans="1:9" hidden="1">
      <c r="A40" t="s">
        <v>56</v>
      </c>
      <c r="B40">
        <v>16</v>
      </c>
      <c r="C40">
        <v>20</v>
      </c>
      <c r="D40">
        <f>+C40*B40</f>
        <v>320</v>
      </c>
      <c r="F40" t="s">
        <v>57</v>
      </c>
    </row>
    <row r="41" spans="1:9" hidden="1">
      <c r="A41" t="s">
        <v>50</v>
      </c>
      <c r="B41">
        <v>43</v>
      </c>
      <c r="C41">
        <v>22.68</v>
      </c>
      <c r="D41">
        <f t="shared" si="3"/>
        <v>975.24</v>
      </c>
      <c r="F41" t="s">
        <v>58</v>
      </c>
    </row>
    <row r="42" spans="1:9" hidden="1">
      <c r="A42" t="s">
        <v>59</v>
      </c>
      <c r="B42">
        <v>5</v>
      </c>
      <c r="C42">
        <v>20</v>
      </c>
      <c r="D42">
        <f t="shared" si="3"/>
        <v>100</v>
      </c>
      <c r="F42" t="s">
        <v>60</v>
      </c>
    </row>
    <row r="43" spans="1:9" hidden="1">
      <c r="A43" t="s">
        <v>50</v>
      </c>
      <c r="B43">
        <v>177</v>
      </c>
      <c r="C43">
        <v>23.7</v>
      </c>
      <c r="D43">
        <f t="shared" si="3"/>
        <v>4194.8999999999996</v>
      </c>
      <c r="E43" t="s">
        <v>61</v>
      </c>
      <c r="F43" t="s">
        <v>62</v>
      </c>
    </row>
    <row r="44" spans="1:9" hidden="1">
      <c r="A44" t="s">
        <v>63</v>
      </c>
      <c r="D44">
        <f>SUM(D32:D43)</f>
        <v>32922.379999999997</v>
      </c>
      <c r="E44">
        <f>4862+4194.9</f>
        <v>9056.9</v>
      </c>
    </row>
    <row r="45" spans="1:9" hidden="1"/>
    <row r="48" spans="1:9">
      <c r="A48" t="s">
        <v>40</v>
      </c>
      <c r="B48" t="s">
        <v>41</v>
      </c>
      <c r="C48" t="s">
        <v>42</v>
      </c>
      <c r="D48" t="s">
        <v>43</v>
      </c>
      <c r="E48" s="4" t="s">
        <v>64</v>
      </c>
      <c r="F48" t="s">
        <v>42</v>
      </c>
      <c r="G48" t="s">
        <v>43</v>
      </c>
      <c r="H48" t="s">
        <v>63</v>
      </c>
      <c r="I48" t="s">
        <v>44</v>
      </c>
    </row>
    <row r="49" spans="1:9">
      <c r="A49" t="s">
        <v>65</v>
      </c>
      <c r="B49">
        <v>194</v>
      </c>
      <c r="C49">
        <v>24</v>
      </c>
      <c r="D49">
        <f>+B49*C49</f>
        <v>4656</v>
      </c>
      <c r="E49">
        <v>5</v>
      </c>
      <c r="F49">
        <v>2</v>
      </c>
      <c r="G49">
        <f>+F49*E49</f>
        <v>10</v>
      </c>
      <c r="H49">
        <f>+G49+D49</f>
        <v>4666</v>
      </c>
      <c r="I49" t="s">
        <v>62</v>
      </c>
    </row>
    <row r="50" spans="1:9">
      <c r="A50" t="s">
        <v>66</v>
      </c>
      <c r="B50">
        <v>18</v>
      </c>
      <c r="C50">
        <v>22.68</v>
      </c>
      <c r="D50">
        <f t="shared" ref="D50:D60" si="4">+B50*C50</f>
        <v>408.24</v>
      </c>
      <c r="E50">
        <v>3</v>
      </c>
      <c r="F50">
        <v>1.89</v>
      </c>
      <c r="G50">
        <f t="shared" ref="G50:G59" si="5">+F50*E50</f>
        <v>5.67</v>
      </c>
      <c r="H50">
        <f t="shared" ref="H50:H60" si="6">+G50+D50</f>
        <v>413.91</v>
      </c>
      <c r="I50" t="s">
        <v>62</v>
      </c>
    </row>
    <row r="51" spans="1:9">
      <c r="A51" t="s">
        <v>67</v>
      </c>
      <c r="B51">
        <v>10</v>
      </c>
      <c r="C51">
        <v>22.68</v>
      </c>
      <c r="D51">
        <f t="shared" si="4"/>
        <v>226.8</v>
      </c>
      <c r="E51">
        <v>7</v>
      </c>
      <c r="F51">
        <v>1.89</v>
      </c>
      <c r="G51">
        <f t="shared" si="5"/>
        <v>13.229999999999999</v>
      </c>
      <c r="H51">
        <f t="shared" si="6"/>
        <v>240.03</v>
      </c>
      <c r="I51" t="s">
        <v>62</v>
      </c>
    </row>
    <row r="52" spans="1:9">
      <c r="A52" t="s">
        <v>68</v>
      </c>
      <c r="B52">
        <v>21</v>
      </c>
      <c r="C52">
        <v>24</v>
      </c>
      <c r="D52">
        <f t="shared" si="4"/>
        <v>504</v>
      </c>
      <c r="E52">
        <v>2</v>
      </c>
      <c r="F52">
        <v>2</v>
      </c>
      <c r="G52">
        <f t="shared" si="5"/>
        <v>4</v>
      </c>
      <c r="H52">
        <f t="shared" si="6"/>
        <v>508</v>
      </c>
      <c r="I52" t="s">
        <v>69</v>
      </c>
    </row>
    <row r="53" spans="1:9">
      <c r="A53" t="s">
        <v>47</v>
      </c>
      <c r="B53">
        <f>(21+11+21+14)*10+16</f>
        <v>686</v>
      </c>
      <c r="C53">
        <v>24</v>
      </c>
      <c r="D53">
        <f t="shared" si="4"/>
        <v>16464</v>
      </c>
      <c r="G53">
        <f t="shared" si="5"/>
        <v>0</v>
      </c>
      <c r="H53">
        <f t="shared" si="6"/>
        <v>16464</v>
      </c>
      <c r="I53" t="s">
        <v>46</v>
      </c>
    </row>
    <row r="54" spans="1:9">
      <c r="A54" t="s">
        <v>50</v>
      </c>
      <c r="B54">
        <v>40</v>
      </c>
      <c r="C54">
        <v>26.4</v>
      </c>
      <c r="D54">
        <f t="shared" si="4"/>
        <v>1056</v>
      </c>
      <c r="G54">
        <f t="shared" si="5"/>
        <v>0</v>
      </c>
      <c r="H54">
        <f t="shared" si="6"/>
        <v>1056</v>
      </c>
      <c r="I54" t="s">
        <v>46</v>
      </c>
    </row>
    <row r="55" spans="1:9">
      <c r="A55" t="s">
        <v>47</v>
      </c>
      <c r="B55">
        <v>41</v>
      </c>
      <c r="C55">
        <v>24</v>
      </c>
      <c r="D55">
        <f t="shared" si="4"/>
        <v>984</v>
      </c>
      <c r="G55">
        <f t="shared" si="5"/>
        <v>0</v>
      </c>
      <c r="H55">
        <f t="shared" si="6"/>
        <v>984</v>
      </c>
      <c r="I55" t="s">
        <v>46</v>
      </c>
    </row>
    <row r="56" spans="1:9">
      <c r="A56" t="s">
        <v>45</v>
      </c>
      <c r="B56">
        <v>37</v>
      </c>
      <c r="C56">
        <v>24</v>
      </c>
      <c r="D56">
        <f t="shared" si="4"/>
        <v>888</v>
      </c>
      <c r="G56">
        <f t="shared" si="5"/>
        <v>0</v>
      </c>
      <c r="H56">
        <f t="shared" si="6"/>
        <v>888</v>
      </c>
      <c r="I56" t="s">
        <v>46</v>
      </c>
    </row>
    <row r="57" spans="1:9">
      <c r="A57" t="s">
        <v>47</v>
      </c>
      <c r="B57">
        <v>91</v>
      </c>
      <c r="C57">
        <v>24</v>
      </c>
      <c r="D57">
        <f t="shared" si="4"/>
        <v>2184</v>
      </c>
      <c r="G57">
        <f t="shared" si="5"/>
        <v>0</v>
      </c>
      <c r="H57">
        <f t="shared" si="6"/>
        <v>2184</v>
      </c>
      <c r="I57" t="s">
        <v>46</v>
      </c>
    </row>
    <row r="58" spans="1:9">
      <c r="A58" t="s">
        <v>47</v>
      </c>
      <c r="B58">
        <v>20</v>
      </c>
      <c r="C58">
        <v>24</v>
      </c>
      <c r="D58">
        <f t="shared" si="4"/>
        <v>480</v>
      </c>
      <c r="G58">
        <f t="shared" si="5"/>
        <v>0</v>
      </c>
      <c r="H58">
        <f t="shared" si="6"/>
        <v>480</v>
      </c>
      <c r="I58" t="s">
        <v>46</v>
      </c>
    </row>
    <row r="59" spans="1:9">
      <c r="A59" t="s">
        <v>70</v>
      </c>
      <c r="B59">
        <v>2</v>
      </c>
      <c r="C59">
        <v>20.399999999999999</v>
      </c>
      <c r="D59">
        <f t="shared" si="4"/>
        <v>40.799999999999997</v>
      </c>
      <c r="G59">
        <f t="shared" si="5"/>
        <v>0</v>
      </c>
      <c r="H59">
        <f t="shared" si="6"/>
        <v>40.799999999999997</v>
      </c>
    </row>
    <row r="60" spans="1:9">
      <c r="A60" t="s">
        <v>47</v>
      </c>
      <c r="B60">
        <v>41</v>
      </c>
      <c r="C60">
        <v>22.68</v>
      </c>
      <c r="D60">
        <f t="shared" si="4"/>
        <v>929.88</v>
      </c>
      <c r="H60">
        <f t="shared" si="6"/>
        <v>929.88</v>
      </c>
      <c r="I60" t="s">
        <v>71</v>
      </c>
    </row>
    <row r="61" spans="1:9">
      <c r="A61" t="s">
        <v>63</v>
      </c>
      <c r="H61">
        <f>SUM(H49:H60)</f>
        <v>28854.62</v>
      </c>
    </row>
  </sheetData>
  <mergeCells count="8">
    <mergeCell ref="F1:I1"/>
    <mergeCell ref="F2:I2"/>
    <mergeCell ref="F10:I10"/>
    <mergeCell ref="A30:E30"/>
    <mergeCell ref="A1:D1"/>
    <mergeCell ref="A2:D2"/>
    <mergeCell ref="A9:D9"/>
    <mergeCell ref="A16:D1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正常生产存纱</vt:lpstr>
      <vt:lpstr>Sheet1</vt:lpstr>
      <vt:lpstr>存纱合计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2023-09-26T02:55:53Z</dcterms:modified>
</cp:coreProperties>
</file>